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расчет цены" sheetId="2" r:id="rId1"/>
  </sheets>
  <calcPr calcId="162913"/>
</workbook>
</file>

<file path=xl/calcChain.xml><?xml version="1.0" encoding="utf-8"?>
<calcChain xmlns="http://schemas.openxmlformats.org/spreadsheetml/2006/main">
  <c r="I9" i="2" l="1"/>
  <c r="H9" i="2"/>
  <c r="I8" i="2" l="1"/>
  <c r="I7" i="2"/>
  <c r="I6" i="2"/>
  <c r="I5" i="2"/>
  <c r="H8" i="2"/>
  <c r="H7" i="2"/>
  <c r="H6" i="2"/>
  <c r="H5" i="2"/>
  <c r="G7" i="2"/>
  <c r="G6" i="2"/>
  <c r="G5" i="2"/>
  <c r="G8" i="2"/>
  <c r="E8" i="2"/>
  <c r="E7" i="2"/>
  <c r="E6" i="2"/>
  <c r="E5" i="2"/>
  <c r="D8" i="2"/>
  <c r="C38" i="2"/>
  <c r="C33" i="2"/>
  <c r="D5" i="2" s="1"/>
  <c r="C26" i="2"/>
  <c r="D7" i="2" s="1"/>
  <c r="C19" i="2"/>
  <c r="D6" i="2" s="1"/>
</calcChain>
</file>

<file path=xl/sharedStrings.xml><?xml version="1.0" encoding="utf-8"?>
<sst xmlns="http://schemas.openxmlformats.org/spreadsheetml/2006/main" count="48" uniqueCount="36">
  <si>
    <t>ИТОГО</t>
  </si>
  <si>
    <t>№ п/п</t>
  </si>
  <si>
    <t>Наименование  транспорта</t>
  </si>
  <si>
    <t>Количество</t>
  </si>
  <si>
    <t>Соболь, 3 места, полный привод</t>
  </si>
  <si>
    <t>УАЗ Патриот</t>
  </si>
  <si>
    <t>УАЗ Профи</t>
  </si>
  <si>
    <t>Автовышка 18 м. на базе Газон Next</t>
  </si>
  <si>
    <t>цена предложения с НДС, руб.</t>
  </si>
  <si>
    <t>Предложение 1</t>
  </si>
  <si>
    <t>Предложение 2</t>
  </si>
  <si>
    <t>Предложение 3</t>
  </si>
  <si>
    <t>Предложение 4</t>
  </si>
  <si>
    <t>Предложение 5</t>
  </si>
  <si>
    <t>ИТОГО, средняя цена предложений</t>
  </si>
  <si>
    <t>сумма с НДС в ценах 2025 года</t>
  </si>
  <si>
    <t>индекс-дефлятор</t>
  </si>
  <si>
    <t>сумма с НДС в ценах соотв.года инвестпрограммы</t>
  </si>
  <si>
    <t>Предложение 6</t>
  </si>
  <si>
    <t>Предложение 7</t>
  </si>
  <si>
    <t>УАЗ Патриот (базовая цена без скидок)</t>
  </si>
  <si>
    <t>усредненная цена предложений с НДС руб цены 2025 года.</t>
  </si>
  <si>
    <t>Предложение 8</t>
  </si>
  <si>
    <t>Предложение 9</t>
  </si>
  <si>
    <t>Предложение 10</t>
  </si>
  <si>
    <t>Предложение 11</t>
  </si>
  <si>
    <t>Предложение 12</t>
  </si>
  <si>
    <t>УАЗ Профи (цены без скидок)</t>
  </si>
  <si>
    <t>год инвест. программы</t>
  </si>
  <si>
    <t>Предложение 13</t>
  </si>
  <si>
    <t>Предложение 14</t>
  </si>
  <si>
    <t>Предложение 15</t>
  </si>
  <si>
    <t>Предложение 16</t>
  </si>
  <si>
    <t>Предложение 17</t>
  </si>
  <si>
    <t>сумма без НДС в ценах соотв.года инвестпрограммы</t>
  </si>
  <si>
    <t>расчет цены закупки автомобилей в инвестпрограмму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</si>
</sst>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#,##0.00\ &quot;₽&quot;"/>
    <numFmt numFmtId="170" formatCode="0.000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1" xfId="0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70" fontId="4" fillId="0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workbookViewId="0">
      <selection activeCell="N5" sqref="N5"/>
    </sheetView>
  </sheetViews>
  <sheetFormatPr defaultRowHeight="15" x14ac:dyDescent="0.25"/>
  <cols>
    <col min="1" max="1" width="8" customWidth="1"/>
    <col min="2" max="2" width="44.42578125" customWidth="1"/>
    <col min="3" max="3" width="16.85546875" customWidth="1"/>
    <col min="4" max="5" width="19" customWidth="1"/>
    <col min="6" max="6" width="13.140625" customWidth="1"/>
    <col min="7" max="7" width="12.140625" customWidth="1"/>
    <col min="8" max="9" width="20.7109375" customWidth="1"/>
  </cols>
  <sheetData>
    <row r="1" spans="1:9" ht="18.75" x14ac:dyDescent="0.3">
      <c r="A1" s="1" t="s">
        <v>35</v>
      </c>
    </row>
    <row r="4" spans="1:9" ht="78.75" x14ac:dyDescent="0.25">
      <c r="A4" s="9" t="s">
        <v>1</v>
      </c>
      <c r="B4" s="9" t="s">
        <v>2</v>
      </c>
      <c r="C4" s="9" t="s">
        <v>3</v>
      </c>
      <c r="D4" s="9" t="s">
        <v>21</v>
      </c>
      <c r="E4" s="9" t="s">
        <v>15</v>
      </c>
      <c r="F4" s="9" t="s">
        <v>28</v>
      </c>
      <c r="G4" s="9" t="s">
        <v>16</v>
      </c>
      <c r="H4" s="9" t="s">
        <v>17</v>
      </c>
      <c r="I4" s="9" t="s">
        <v>34</v>
      </c>
    </row>
    <row r="5" spans="1:9" x14ac:dyDescent="0.25">
      <c r="A5" s="3">
        <v>1</v>
      </c>
      <c r="B5" s="4" t="s">
        <v>4</v>
      </c>
      <c r="C5" s="3">
        <v>4</v>
      </c>
      <c r="D5" s="6">
        <f>C33</f>
        <v>3538375</v>
      </c>
      <c r="E5" s="6">
        <f>C5*D5</f>
        <v>14153500</v>
      </c>
      <c r="F5" s="8">
        <v>2028</v>
      </c>
      <c r="G5" s="10">
        <f>1.053*1.044*1.044</f>
        <v>1.1477026080000001</v>
      </c>
      <c r="H5" s="6">
        <f>E5*G5</f>
        <v>16244008.862328002</v>
      </c>
      <c r="I5" s="6">
        <f>H5/1.2</f>
        <v>13536674.051940002</v>
      </c>
    </row>
    <row r="6" spans="1:9" x14ac:dyDescent="0.25">
      <c r="A6" s="3">
        <v>2</v>
      </c>
      <c r="B6" s="4" t="s">
        <v>5</v>
      </c>
      <c r="C6" s="3">
        <v>1</v>
      </c>
      <c r="D6" s="6">
        <f>C19</f>
        <v>1779285.7142857143</v>
      </c>
      <c r="E6" s="6">
        <f>C6*D6</f>
        <v>1779285.7142857143</v>
      </c>
      <c r="F6" s="8">
        <v>2029</v>
      </c>
      <c r="G6" s="10">
        <f>1.053*1.044*1.044*1.044</f>
        <v>1.1982015227520002</v>
      </c>
      <c r="H6" s="6">
        <f>E6*G6</f>
        <v>2131942.8522680234</v>
      </c>
      <c r="I6" s="6">
        <f>H6/1.2</f>
        <v>1776619.0435566863</v>
      </c>
    </row>
    <row r="7" spans="1:9" x14ac:dyDescent="0.25">
      <c r="A7" s="3">
        <v>3</v>
      </c>
      <c r="B7" s="4" t="s">
        <v>6</v>
      </c>
      <c r="C7" s="3">
        <v>1</v>
      </c>
      <c r="D7" s="6">
        <f>C26</f>
        <v>1906750</v>
      </c>
      <c r="E7" s="6">
        <f>C7*D7</f>
        <v>1906750</v>
      </c>
      <c r="F7" s="8">
        <v>2029</v>
      </c>
      <c r="G7" s="10">
        <f>1.053*1.044*1.044*1.044</f>
        <v>1.1982015227520002</v>
      </c>
      <c r="H7" s="6">
        <f>E7*G7</f>
        <v>2284670.7535073762</v>
      </c>
      <c r="I7" s="6">
        <f>H7/1.2</f>
        <v>1903892.2945894802</v>
      </c>
    </row>
    <row r="8" spans="1:9" x14ac:dyDescent="0.25">
      <c r="A8" s="3">
        <v>4</v>
      </c>
      <c r="B8" s="4" t="s">
        <v>7</v>
      </c>
      <c r="C8" s="3">
        <v>1</v>
      </c>
      <c r="D8" s="6">
        <f>C38</f>
        <v>8725000</v>
      </c>
      <c r="E8" s="6">
        <f>C8*D8</f>
        <v>8725000</v>
      </c>
      <c r="F8" s="8">
        <v>2027</v>
      </c>
      <c r="G8" s="10">
        <f>1.053*1.044</f>
        <v>1.099332</v>
      </c>
      <c r="H8" s="6">
        <f>E8*G8</f>
        <v>9591671.6999999993</v>
      </c>
      <c r="I8" s="6">
        <f>H8/1.2</f>
        <v>7993059.75</v>
      </c>
    </row>
    <row r="9" spans="1:9" x14ac:dyDescent="0.25">
      <c r="G9" s="11" t="s">
        <v>0</v>
      </c>
      <c r="H9" s="12">
        <f>SUM(H5:H8)</f>
        <v>30252294.168103401</v>
      </c>
      <c r="I9" s="12">
        <f>SUM(I5:I8)</f>
        <v>25210245.140086167</v>
      </c>
    </row>
    <row r="11" spans="1:9" ht="47.25" x14ac:dyDescent="0.25">
      <c r="A11" s="9" t="s">
        <v>1</v>
      </c>
      <c r="B11" s="9" t="s">
        <v>20</v>
      </c>
      <c r="C11" s="9" t="s">
        <v>8</v>
      </c>
    </row>
    <row r="12" spans="1:9" x14ac:dyDescent="0.25">
      <c r="A12" s="3">
        <v>1</v>
      </c>
      <c r="B12" s="4" t="s">
        <v>9</v>
      </c>
      <c r="C12" s="6">
        <v>1780000</v>
      </c>
    </row>
    <row r="13" spans="1:9" x14ac:dyDescent="0.25">
      <c r="A13" s="3">
        <v>2</v>
      </c>
      <c r="B13" s="4" t="s">
        <v>10</v>
      </c>
      <c r="C13" s="6">
        <v>1780000</v>
      </c>
    </row>
    <row r="14" spans="1:9" x14ac:dyDescent="0.25">
      <c r="A14" s="3">
        <v>3</v>
      </c>
      <c r="B14" s="4" t="s">
        <v>11</v>
      </c>
      <c r="C14" s="6">
        <v>1751000</v>
      </c>
    </row>
    <row r="15" spans="1:9" x14ac:dyDescent="0.25">
      <c r="A15" s="3">
        <v>4</v>
      </c>
      <c r="B15" s="4" t="s">
        <v>12</v>
      </c>
      <c r="C15" s="6">
        <v>1751000</v>
      </c>
    </row>
    <row r="16" spans="1:9" x14ac:dyDescent="0.25">
      <c r="A16" s="3">
        <v>5</v>
      </c>
      <c r="B16" s="4" t="s">
        <v>13</v>
      </c>
      <c r="C16" s="6">
        <v>1771000</v>
      </c>
    </row>
    <row r="17" spans="1:3" x14ac:dyDescent="0.25">
      <c r="A17" s="3">
        <v>6</v>
      </c>
      <c r="B17" s="4" t="s">
        <v>18</v>
      </c>
      <c r="C17" s="6">
        <v>1851000</v>
      </c>
    </row>
    <row r="18" spans="1:3" x14ac:dyDescent="0.25">
      <c r="A18" s="3">
        <v>7</v>
      </c>
      <c r="B18" s="4" t="s">
        <v>19</v>
      </c>
      <c r="C18" s="6">
        <v>1771000</v>
      </c>
    </row>
    <row r="19" spans="1:3" x14ac:dyDescent="0.25">
      <c r="A19" s="2"/>
      <c r="B19" s="5" t="s">
        <v>14</v>
      </c>
      <c r="C19" s="7">
        <f>SUM(C12:C18)/7</f>
        <v>1779285.7142857143</v>
      </c>
    </row>
    <row r="21" spans="1:3" ht="47.25" x14ac:dyDescent="0.25">
      <c r="A21" s="9" t="s">
        <v>1</v>
      </c>
      <c r="B21" s="9" t="s">
        <v>27</v>
      </c>
      <c r="C21" s="9" t="s">
        <v>8</v>
      </c>
    </row>
    <row r="22" spans="1:3" x14ac:dyDescent="0.25">
      <c r="A22" s="3">
        <v>1</v>
      </c>
      <c r="B22" s="4" t="s">
        <v>22</v>
      </c>
      <c r="C22" s="6">
        <v>1660500</v>
      </c>
    </row>
    <row r="23" spans="1:3" x14ac:dyDescent="0.25">
      <c r="A23" s="3">
        <v>2</v>
      </c>
      <c r="B23" s="4" t="s">
        <v>23</v>
      </c>
      <c r="C23" s="6">
        <v>1765000</v>
      </c>
    </row>
    <row r="24" spans="1:3" x14ac:dyDescent="0.25">
      <c r="A24" s="3">
        <v>3</v>
      </c>
      <c r="B24" s="4" t="s">
        <v>24</v>
      </c>
      <c r="C24" s="6">
        <v>2311500</v>
      </c>
    </row>
    <row r="25" spans="1:3" x14ac:dyDescent="0.25">
      <c r="A25" s="3">
        <v>4</v>
      </c>
      <c r="B25" s="4" t="s">
        <v>25</v>
      </c>
      <c r="C25" s="6">
        <v>1890000</v>
      </c>
    </row>
    <row r="26" spans="1:3" x14ac:dyDescent="0.25">
      <c r="A26" s="2"/>
      <c r="B26" s="5" t="s">
        <v>14</v>
      </c>
      <c r="C26" s="7">
        <f>SUM(C22:C25)/4</f>
        <v>1906750</v>
      </c>
    </row>
    <row r="28" spans="1:3" ht="47.25" x14ac:dyDescent="0.25">
      <c r="A28" s="9" t="s">
        <v>1</v>
      </c>
      <c r="B28" s="9" t="s">
        <v>4</v>
      </c>
      <c r="C28" s="9" t="s">
        <v>8</v>
      </c>
    </row>
    <row r="29" spans="1:3" x14ac:dyDescent="0.25">
      <c r="A29" s="3">
        <v>1</v>
      </c>
      <c r="B29" s="4" t="s">
        <v>26</v>
      </c>
      <c r="C29" s="6">
        <v>3208500</v>
      </c>
    </row>
    <row r="30" spans="1:3" x14ac:dyDescent="0.25">
      <c r="A30" s="3">
        <v>2</v>
      </c>
      <c r="B30" s="4" t="s">
        <v>29</v>
      </c>
      <c r="C30" s="6">
        <v>3790000</v>
      </c>
    </row>
    <row r="31" spans="1:3" x14ac:dyDescent="0.25">
      <c r="A31" s="3">
        <v>3</v>
      </c>
      <c r="B31" s="4" t="s">
        <v>30</v>
      </c>
      <c r="C31" s="6">
        <v>3765000</v>
      </c>
    </row>
    <row r="32" spans="1:3" x14ac:dyDescent="0.25">
      <c r="A32" s="3">
        <v>4</v>
      </c>
      <c r="B32" s="4" t="s">
        <v>31</v>
      </c>
      <c r="C32" s="6">
        <v>3390000</v>
      </c>
    </row>
    <row r="33" spans="1:3" x14ac:dyDescent="0.25">
      <c r="A33" s="2"/>
      <c r="B33" s="5" t="s">
        <v>14</v>
      </c>
      <c r="C33" s="7">
        <f>SUM(C29:C32)/4</f>
        <v>3538375</v>
      </c>
    </row>
    <row r="35" spans="1:3" ht="47.25" x14ac:dyDescent="0.25">
      <c r="A35" s="9" t="s">
        <v>1</v>
      </c>
      <c r="B35" s="9" t="s">
        <v>7</v>
      </c>
      <c r="C35" s="9" t="s">
        <v>8</v>
      </c>
    </row>
    <row r="36" spans="1:3" x14ac:dyDescent="0.25">
      <c r="A36" s="3">
        <v>1</v>
      </c>
      <c r="B36" s="4" t="s">
        <v>32</v>
      </c>
      <c r="C36" s="6">
        <v>8750000</v>
      </c>
    </row>
    <row r="37" spans="1:3" x14ac:dyDescent="0.25">
      <c r="A37" s="3">
        <v>2</v>
      </c>
      <c r="B37" s="4" t="s">
        <v>33</v>
      </c>
      <c r="C37" s="6">
        <v>8700000</v>
      </c>
    </row>
    <row r="38" spans="1:3" x14ac:dyDescent="0.25">
      <c r="A38" s="2"/>
      <c r="B38" s="5" t="s">
        <v>14</v>
      </c>
      <c r="C38" s="7">
        <f>SUM(C36:C37)/2</f>
        <v>8725000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цены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2025-04-23T17:14:51Z</dcterms:modified>
</cp:coreProperties>
</file>